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投資回収期間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;(#,##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color rgb="00666666"/>
      <sz val="9"/>
    </font>
    <font>
      <name val="Arial"/>
      <b val="1"/>
      <sz val="11"/>
    </font>
    <font>
      <name val="Arial"/>
      <color rgb="000000FF"/>
      <sz val="11"/>
    </font>
    <font>
      <name val="Arial"/>
      <sz val="11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F00"/>
      </patternFill>
    </fill>
  </fills>
  <borders count="6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3" fontId="4" fillId="3" borderId="1" pivotButton="0" quotePrefix="0" xfId="0"/>
    <xf numFmtId="164" fontId="4" fillId="3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/>
    </xf>
    <xf numFmtId="165" fontId="5" fillId="0" borderId="1" pivotButton="0" quotePrefix="0" xfId="0"/>
    <xf numFmtId="165" fontId="4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3" fillId="0" borderId="1" pivotButton="0" quotePrefix="0" xfId="0"/>
    <xf numFmtId="1" fontId="5" fillId="0" borderId="1" pivotButton="0" quotePrefix="0" xfId="0"/>
    <xf numFmtId="2" fontId="3" fillId="0" borderId="1" pivotButton="0" quotePrefix="0" xfId="0"/>
    <xf numFmtId="0" fontId="5" fillId="0" borderId="0" pivotButton="0" quotePrefix="0" xfId="0"/>
    <xf numFmtId="165" fontId="3" fillId="0" borderId="1" pivotButton="0" quotePrefix="0" xfId="0"/>
    <xf numFmtId="164" fontId="3" fillId="0" borderId="1" pivotButton="0" quotePrefix="0" xfId="0"/>
    <xf numFmtId="9" fontId="3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Sunflower T&amp;C</author>
  </authors>
  <commentList>
    <comment ref="B4" authorId="0" shapeId="0">
      <text>
        <t>サンプル値。記事「投資回収期間とは？」の計算例と同じ前提です。</t>
      </text>
    </comment>
    <comment ref="B5" authorId="0" shapeId="0">
      <text>
        <t>資金調達コストや期待利回りを入力。5%はサンプル値です。</t>
      </text>
    </comment>
    <comment ref="B9" authorId="0" shapeId="0">
      <text>
        <t>1〜5年目の年次キャッシュフロー（削減額＋増益 − 維持費）をサンプル値から書き換えてください。</t>
      </text>
    </comment>
    <comment ref="B25" authorId="0" shapeId="0">
      <text>
        <t>毎年一定の場合はこちら。サンプル値480は記事の計算例（月40万円×12）です。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showGridLines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1" t="inlineStr">
        <is>
          <t>投資回収期間（Payback Period）計算テンプレート</t>
        </is>
      </c>
    </row>
    <row r="2">
      <c r="A2" s="2" t="inlineStr">
        <is>
          <t>黄色セル（青文字）に自社の数値を入力してください。黒文字は計算式なので変更不要です。金額の単位は万円。</t>
        </is>
      </c>
    </row>
    <row r="4">
      <c r="A4" s="3" t="inlineStr">
        <is>
          <t>初期投資額（万円）</t>
        </is>
      </c>
      <c r="B4" s="4" t="n">
        <v>500</v>
      </c>
    </row>
    <row r="5">
      <c r="A5" s="3" t="inlineStr">
        <is>
          <t>割引率（年・割引回収期間/NPV用）</t>
        </is>
      </c>
      <c r="B5" s="5" t="n">
        <v>0.05</v>
      </c>
    </row>
    <row r="7" ht="30" customHeight="1">
      <c r="A7" s="6" t="inlineStr">
        <is>
          <t>年</t>
        </is>
      </c>
      <c r="B7" s="6" t="inlineStr">
        <is>
          <t>年次キャッシュフロー（万円）</t>
        </is>
      </c>
      <c r="C7" s="6" t="inlineStr">
        <is>
          <t>累積CF（万円）</t>
        </is>
      </c>
      <c r="D7" s="6" t="inlineStr">
        <is>
          <t>現在価値CF（万円）</t>
        </is>
      </c>
      <c r="E7" s="6" t="inlineStr">
        <is>
          <t>累積現在価値（万円）</t>
        </is>
      </c>
    </row>
    <row r="8">
      <c r="A8" s="7" t="n">
        <v>0</v>
      </c>
      <c r="B8" s="8">
        <f>-B4</f>
        <v/>
      </c>
      <c r="C8" s="8">
        <f>B8</f>
        <v/>
      </c>
      <c r="D8" s="8">
        <f>B8</f>
        <v/>
      </c>
      <c r="E8" s="8">
        <f>D8</f>
        <v/>
      </c>
    </row>
    <row r="9">
      <c r="A9" s="7" t="n">
        <v>1</v>
      </c>
      <c r="B9" s="9" t="n">
        <v>150</v>
      </c>
      <c r="C9" s="8">
        <f>C8+B9</f>
        <v/>
      </c>
      <c r="D9" s="8">
        <f>B9/(1+$B$5)^A9</f>
        <v/>
      </c>
      <c r="E9" s="8">
        <f>E8+D9</f>
        <v/>
      </c>
    </row>
    <row r="10">
      <c r="A10" s="7" t="n">
        <v>2</v>
      </c>
      <c r="B10" s="9" t="n">
        <v>200</v>
      </c>
      <c r="C10" s="8">
        <f>C9+B10</f>
        <v/>
      </c>
      <c r="D10" s="8">
        <f>B10/(1+$B$5)^A10</f>
        <v/>
      </c>
      <c r="E10" s="8">
        <f>E9+D10</f>
        <v/>
      </c>
    </row>
    <row r="11">
      <c r="A11" s="7" t="n">
        <v>3</v>
      </c>
      <c r="B11" s="9" t="n">
        <v>250</v>
      </c>
      <c r="C11" s="8">
        <f>C10+B11</f>
        <v/>
      </c>
      <c r="D11" s="8">
        <f>B11/(1+$B$5)^A11</f>
        <v/>
      </c>
      <c r="E11" s="8">
        <f>E10+D11</f>
        <v/>
      </c>
    </row>
    <row r="12">
      <c r="A12" s="7" t="n">
        <v>4</v>
      </c>
      <c r="B12" s="9" t="n">
        <v>300</v>
      </c>
      <c r="C12" s="8">
        <f>C11+B12</f>
        <v/>
      </c>
      <c r="D12" s="8">
        <f>B12/(1+$B$5)^A12</f>
        <v/>
      </c>
      <c r="E12" s="8">
        <f>E11+D12</f>
        <v/>
      </c>
    </row>
    <row r="13">
      <c r="A13" s="7" t="n">
        <v>5</v>
      </c>
      <c r="B13" s="9" t="n">
        <v>300</v>
      </c>
      <c r="C13" s="8">
        <f>C12+B13</f>
        <v/>
      </c>
      <c r="D13" s="8">
        <f>B13/(1+$B$5)^A13</f>
        <v/>
      </c>
      <c r="E13" s="8">
        <f>E12+D13</f>
        <v/>
      </c>
    </row>
    <row r="15">
      <c r="A15" s="3" t="inlineStr">
        <is>
          <t>結果</t>
        </is>
      </c>
      <c r="B15" s="10" t="n"/>
      <c r="C15" s="11" t="n"/>
    </row>
    <row r="16">
      <c r="A16" s="12" t="inlineStr">
        <is>
          <t>回収手前年（累積CFがマイナスの年数）</t>
        </is>
      </c>
      <c r="B16" s="13">
        <f>COUNTIF(C9:C13,"&lt;0")</f>
        <v/>
      </c>
      <c r="C16" s="2">
        <f>IF(B16&gt;=5,"5年以内に回収できません","")</f>
        <v/>
      </c>
    </row>
    <row r="17">
      <c r="A17" s="12" t="inlineStr">
        <is>
          <t>投資回収期間（年）</t>
        </is>
      </c>
      <c r="B17" s="14">
        <f>IF(B16&gt;=5,"-",B16+ABS(INDEX(C8:C13,B16+1))/INDEX(B9:B13,B16+1))</f>
        <v/>
      </c>
      <c r="C17" s="15">
        <f>IF(B16&gt;=5,"",TEXT(INT(B17),"0")&amp;"年"&amp;TEXT(ROUND((B17-INT(B17))*12,0),"0")&amp;"か月")</f>
        <v/>
      </c>
    </row>
    <row r="18">
      <c r="A18" s="12" t="inlineStr">
        <is>
          <t>割引回収手前年</t>
        </is>
      </c>
      <c r="B18" s="13">
        <f>COUNTIF(E9:E13,"&lt;0")</f>
        <v/>
      </c>
    </row>
    <row r="19">
      <c r="A19" s="12" t="inlineStr">
        <is>
          <t>割引回収期間（年）</t>
        </is>
      </c>
      <c r="B19" s="14">
        <f>IF(B18&gt;=5,"-",B18+ABS(INDEX(E8:E13,B18+1))/INDEX(D9:D13,B18+1))</f>
        <v/>
      </c>
      <c r="C19" s="2">
        <f>IF(B18&gt;=5,"5年以内に回収できません","")</f>
        <v/>
      </c>
    </row>
    <row r="20">
      <c r="A20" s="12" t="inlineStr">
        <is>
          <t>NPV（万円）</t>
        </is>
      </c>
      <c r="B20" s="16">
        <f>NPV(B5,B9:B13)+B8</f>
        <v/>
      </c>
    </row>
    <row r="21">
      <c r="A21" s="12" t="inlineStr">
        <is>
          <t>IRR</t>
        </is>
      </c>
      <c r="B21" s="17">
        <f>IRR(B8:B13)</f>
        <v/>
      </c>
    </row>
    <row r="22">
      <c r="A22" s="12" t="inlineStr">
        <is>
          <t>5年累計ROI（累計CF ÷ 投資額）</t>
        </is>
      </c>
      <c r="B22" s="18">
        <f>SUM(B9:B13)/B4</f>
        <v/>
      </c>
    </row>
    <row r="24">
      <c r="A24" s="3" t="inlineStr">
        <is>
          <t>等額キャッシュフローの場合（簡易）</t>
        </is>
      </c>
      <c r="B24" s="10" t="n"/>
      <c r="C24" s="11" t="n"/>
    </row>
    <row r="25">
      <c r="A25" s="12" t="inlineStr">
        <is>
          <t>年間キャッシュフロー（万円）</t>
        </is>
      </c>
      <c r="B25" s="4" t="n">
        <v>480</v>
      </c>
    </row>
    <row r="26">
      <c r="A26" s="12" t="inlineStr">
        <is>
          <t>投資回収期間（年）＝ 初期投資額 ÷ 年間CF</t>
        </is>
      </c>
      <c r="B26" s="14">
        <f>IF(B25&gt;0,B4/B25,"-")</f>
        <v/>
      </c>
      <c r="C26" s="15">
        <f>IF(B25&gt;0,TEXT(ROUND(B26*12,0),"0")&amp;"か月","")</f>
        <v/>
      </c>
    </row>
    <row r="28">
      <c r="A28" s="19" t="inlineStr">
        <is>
          <t>計算方法</t>
        </is>
      </c>
    </row>
    <row r="29">
      <c r="A29" s="2" t="inlineStr">
        <is>
          <t>・投資回収期間 = 累積CFが初めて0以上になる直前の年 + |直前年の累積CF| ÷ 当年の年次CF（線形補間）</t>
        </is>
      </c>
    </row>
    <row r="30">
      <c r="A30" s="2" t="inlineStr">
        <is>
          <t>・割引回収期間は、各年のCFを (1+割引率)^年 で割った現在価値で同じ計算を行います</t>
        </is>
      </c>
    </row>
    <row r="31">
      <c r="A31" s="2" t="inlineStr">
        <is>
          <t>・NPV = NPV(割引率, 1〜5年目CF) + 年0のCF（初期投資はマイナス）、IRR = IRR(年0〜5年目のCF)</t>
        </is>
      </c>
    </row>
    <row r="32">
      <c r="A32" s="2" t="inlineStr">
        <is>
          <t>・5年累計ROI = 1〜5年目のCF合計 ÷ 初期投資額。年数を増やす場合は表の行と各式の範囲を揃えて広げてください</t>
        </is>
      </c>
    </row>
    <row r="33">
      <c r="A33" s="2" t="inlineStr">
        <is>
          <t>出典・解説: https://www.sunflower-t-c.com/blog/payback-period（Sunflower T&amp;C株式会社）</t>
        </is>
      </c>
    </row>
    <row r="34">
      <c r="A34" s="2" t="inlineStr">
        <is>
          <t>ROIと投資回収期間を月次で試算するなら ROIシミュレーター: https://www.sunflower-t-c.com/roi-simulator</t>
        </is>
      </c>
    </row>
  </sheetData>
  <mergeCells count="2">
    <mergeCell ref="A15:C15"/>
    <mergeCell ref="A24:C24"/>
  </mergeCell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2026-09-14T00:19:58Z</dcterms:created>
  <dcterms:modified xsi:type="dcterms:W3CDTF">2026-09-14T00:19:58Z</dcterms:modified>
</cp:coreProperties>
</file>